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i unidad\04 SDA\Carpeta de trabajo\03 PMA Techo\01 Diagnostico\Anexos\03 Memorias de cálculo\"/>
    </mc:Choice>
  </mc:AlternateContent>
  <xr:revisionPtr revIDLastSave="0" documentId="8_{DFB13BEC-E257-4D48-AE30-6CCBD0F25BD9}" xr6:coauthVersionLast="47" xr6:coauthVersionMax="47" xr10:uidLastSave="{00000000-0000-0000-0000-000000000000}"/>
  <bookViews>
    <workbookView xWindow="-120" yWindow="-120" windowWidth="20730" windowHeight="11040" xr2:uid="{D4903B6E-97DB-4F34-B565-A225042DCE9F}"/>
  </bookViews>
  <sheets>
    <sheet name="Normal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4" i="1" l="1"/>
  <c r="AE4" i="1"/>
  <c r="AD4" i="1"/>
  <c r="AC4" i="1"/>
  <c r="AB4" i="1"/>
  <c r="AA4" i="1"/>
  <c r="Z4" i="1"/>
  <c r="Y4" i="1"/>
  <c r="X4" i="1"/>
  <c r="W4" i="1"/>
  <c r="V4" i="1"/>
  <c r="U4" i="1"/>
  <c r="M3" i="1"/>
  <c r="L3" i="1"/>
  <c r="K3" i="1"/>
  <c r="J3" i="1"/>
  <c r="I3" i="1"/>
  <c r="H3" i="1"/>
  <c r="G3" i="1"/>
  <c r="F3" i="1"/>
  <c r="E3" i="1"/>
  <c r="D3" i="1"/>
  <c r="C3" i="1"/>
  <c r="B3" i="1"/>
  <c r="P3" i="1" s="1"/>
  <c r="P4" i="1" l="1"/>
  <c r="L5" i="1" s="1"/>
  <c r="L7" i="1" s="1"/>
  <c r="L11" i="1" s="1"/>
  <c r="L15" i="1" l="1"/>
  <c r="L12" i="1"/>
  <c r="F5" i="1"/>
  <c r="F7" i="1" s="1"/>
  <c r="F11" i="1" s="1"/>
  <c r="G5" i="1"/>
  <c r="G7" i="1" s="1"/>
  <c r="G11" i="1" s="1"/>
  <c r="I5" i="1"/>
  <c r="I7" i="1" s="1"/>
  <c r="I11" i="1" s="1"/>
  <c r="K5" i="1"/>
  <c r="K7" i="1" s="1"/>
  <c r="K11" i="1" s="1"/>
  <c r="B5" i="1"/>
  <c r="B7" i="1" s="1"/>
  <c r="B11" i="1" s="1"/>
  <c r="D5" i="1"/>
  <c r="D7" i="1" s="1"/>
  <c r="D11" i="1" s="1"/>
  <c r="M5" i="1"/>
  <c r="M7" i="1" s="1"/>
  <c r="H5" i="1"/>
  <c r="H7" i="1" s="1"/>
  <c r="H11" i="1" s="1"/>
  <c r="C5" i="1"/>
  <c r="C7" i="1" s="1"/>
  <c r="C11" i="1" s="1"/>
  <c r="E5" i="1"/>
  <c r="E7" i="1" s="1"/>
  <c r="E11" i="1" s="1"/>
  <c r="J5" i="1"/>
  <c r="J7" i="1" s="1"/>
  <c r="J11" i="1" s="1"/>
  <c r="K15" i="1" l="1"/>
  <c r="K12" i="1"/>
  <c r="E15" i="1"/>
  <c r="E12" i="1"/>
  <c r="F12" i="1"/>
  <c r="F15" i="1"/>
  <c r="D12" i="1"/>
  <c r="D15" i="1"/>
  <c r="M13" i="1"/>
  <c r="M11" i="1"/>
  <c r="B13" i="1" l="1"/>
  <c r="C13" i="1" s="1"/>
  <c r="M14" i="1"/>
  <c r="M15" i="1" s="1"/>
  <c r="B14" i="1" l="1"/>
  <c r="D13" i="1"/>
  <c r="C14" i="1"/>
  <c r="M12" i="1"/>
  <c r="C15" i="1" l="1"/>
  <c r="C12" i="1"/>
  <c r="D14" i="1"/>
  <c r="E13" i="1"/>
  <c r="B15" i="1"/>
  <c r="B12" i="1"/>
  <c r="E14" i="1" l="1"/>
  <c r="F13" i="1"/>
  <c r="F14" i="1" l="1"/>
  <c r="G13" i="1"/>
  <c r="G14" i="1" l="1"/>
  <c r="H13" i="1"/>
  <c r="I13" i="1" l="1"/>
  <c r="H14" i="1"/>
  <c r="G15" i="1"/>
  <c r="G12" i="1"/>
  <c r="H12" i="1" l="1"/>
  <c r="H15" i="1"/>
  <c r="I14" i="1"/>
  <c r="J13" i="1"/>
  <c r="J14" i="1" l="1"/>
  <c r="K13" i="1"/>
  <c r="I12" i="1"/>
  <c r="I15" i="1"/>
  <c r="L14" i="1" l="1"/>
  <c r="K14" i="1"/>
  <c r="J15" i="1"/>
  <c r="J12" i="1"/>
</calcChain>
</file>

<file path=xl/sharedStrings.xml><?xml version="1.0" encoding="utf-8"?>
<sst xmlns="http://schemas.openxmlformats.org/spreadsheetml/2006/main" count="38" uniqueCount="26">
  <si>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</si>
  <si>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</si>
  <si>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</si>
  <si>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</si>
  <si>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</si>
  <si>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</si>
  <si>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</si>
  <si>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</si>
  <si>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</si>
  <si>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</si>
  <si>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</si>
  <si>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</si>
  <si>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Temp (°C)</t>
  </si>
  <si>
    <t>i</t>
  </si>
  <si>
    <t>I</t>
  </si>
  <si>
    <t>n</t>
  </si>
  <si>
    <t>a</t>
  </si>
  <si>
    <t>Es (mm)</t>
  </si>
  <si>
    <t>f</t>
  </si>
  <si>
    <t>Evapotranspiración potencial (mm)</t>
  </si>
  <si>
    <t>Precipitación (mm)</t>
  </si>
  <si>
    <t>P-Etp</t>
  </si>
  <si>
    <t>ET</t>
  </si>
  <si>
    <t>S</t>
  </si>
  <si>
    <t>DS</t>
  </si>
  <si>
    <t>Evapotranspiración real (mm)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</si>
</sst>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2" fontId="0" fillId="0" borderId="0" xfId="0" applyNumberFormat="1"/>
    <xf numFmtId="164" fontId="0" fillId="2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448662976533873"/>
          <c:y val="5.0925925925925923E-2"/>
          <c:w val="0.82710757689942205"/>
          <c:h val="0.6397063817996177"/>
        </c:manualLayout>
      </c:layout>
      <c:lineChart>
        <c:grouping val="standard"/>
        <c:varyColors val="0"/>
        <c:ser>
          <c:idx val="1"/>
          <c:order val="0"/>
          <c:tx>
            <c:strRef>
              <c:f>Normal!$A$9</c:f>
              <c:strCache>
                <c:ptCount val="1"/>
                <c:pt idx="0">
                  <c:v>Precipitación (mm)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Normal!$B$1:$M$1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Normal!$B$9:$M$9</c:f>
              <c:numCache>
                <c:formatCode>0.00</c:formatCode>
                <c:ptCount val="12"/>
                <c:pt idx="0">
                  <c:v>21.080952380952382</c:v>
                </c:pt>
                <c:pt idx="1">
                  <c:v>43.823809523809516</c:v>
                </c:pt>
                <c:pt idx="2">
                  <c:v>82.519047619047598</c:v>
                </c:pt>
                <c:pt idx="3">
                  <c:v>109.32380952380952</c:v>
                </c:pt>
                <c:pt idx="4">
                  <c:v>109.57142857142856</c:v>
                </c:pt>
                <c:pt idx="5">
                  <c:v>61.909523809523797</c:v>
                </c:pt>
                <c:pt idx="6">
                  <c:v>43.523809523809533</c:v>
                </c:pt>
                <c:pt idx="7">
                  <c:v>40.771428571428572</c:v>
                </c:pt>
                <c:pt idx="8">
                  <c:v>41.942857142857143</c:v>
                </c:pt>
                <c:pt idx="9">
                  <c:v>92.094999999999985</c:v>
                </c:pt>
                <c:pt idx="10">
                  <c:v>97.14761904761906</c:v>
                </c:pt>
                <c:pt idx="11">
                  <c:v>54.37619047619048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0FC-42F6-BAC6-3A65A34AB93F}"/>
            </c:ext>
          </c:extLst>
        </c:ser>
        <c:ser>
          <c:idx val="2"/>
          <c:order val="1"/>
          <c:tx>
            <c:strRef>
              <c:f>Normal!$A$15</c:f>
              <c:strCache>
                <c:ptCount val="1"/>
                <c:pt idx="0">
                  <c:v>Evapotranspiración real (mm)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val>
            <c:numRef>
              <c:f>Normal!$B$15:$M$15</c:f>
              <c:numCache>
                <c:formatCode>0.00</c:formatCode>
                <c:ptCount val="12"/>
                <c:pt idx="0">
                  <c:v>48.870713234157108</c:v>
                </c:pt>
                <c:pt idx="1">
                  <c:v>50.106837158216621</c:v>
                </c:pt>
                <c:pt idx="2">
                  <c:v>62.201705864536606</c:v>
                </c:pt>
                <c:pt idx="3">
                  <c:v>62.63521075099284</c:v>
                </c:pt>
                <c:pt idx="4">
                  <c:v>67.69621886845016</c:v>
                </c:pt>
                <c:pt idx="5">
                  <c:v>63.272131303636435</c:v>
                </c:pt>
                <c:pt idx="6">
                  <c:v>61.13629500094099</c:v>
                </c:pt>
                <c:pt idx="7">
                  <c:v>56.853965834231786</c:v>
                </c:pt>
                <c:pt idx="8">
                  <c:v>52.192729762706499</c:v>
                </c:pt>
                <c:pt idx="9">
                  <c:v>59.434923778913529</c:v>
                </c:pt>
                <c:pt idx="10">
                  <c:v>56.458965406234128</c:v>
                </c:pt>
                <c:pt idx="11">
                  <c:v>55.725191878857423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0FC-42F6-BAC6-3A65A34AB93F}"/>
            </c:ext>
          </c:extLst>
        </c:ser>
        <c:ser>
          <c:idx val="0"/>
          <c:order val="2"/>
          <c:tx>
            <c:strRef>
              <c:f>Normal!$A$7</c:f>
              <c:strCache>
                <c:ptCount val="1"/>
                <c:pt idx="0">
                  <c:v>Evapotranspiración potencial (mm)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Normal!$B$1:$M$1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Normal!$B$7:$M$7</c:f>
              <c:numCache>
                <c:formatCode>0.00</c:formatCode>
                <c:ptCount val="12"/>
                <c:pt idx="0">
                  <c:v>54.167431211219437</c:v>
                </c:pt>
                <c:pt idx="1">
                  <c:v>53.108461289621658</c:v>
                </c:pt>
                <c:pt idx="2">
                  <c:v>62.201705864536606</c:v>
                </c:pt>
                <c:pt idx="3">
                  <c:v>62.63521075099284</c:v>
                </c:pt>
                <c:pt idx="4">
                  <c:v>67.69621886845016</c:v>
                </c:pt>
                <c:pt idx="5">
                  <c:v>63.281500002627823</c:v>
                </c:pt>
                <c:pt idx="6">
                  <c:v>63.193191770718279</c:v>
                </c:pt>
                <c:pt idx="7">
                  <c:v>62.897062967104446</c:v>
                </c:pt>
                <c:pt idx="8">
                  <c:v>59.120229273062122</c:v>
                </c:pt>
                <c:pt idx="9">
                  <c:v>59.434923778913529</c:v>
                </c:pt>
                <c:pt idx="10">
                  <c:v>56.458965406234128</c:v>
                </c:pt>
                <c:pt idx="11">
                  <c:v>55.734373570378573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0FC-42F6-BAC6-3A65A34AB9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7639535"/>
        <c:axId val="627629551"/>
      </c:lineChart>
      <c:catAx>
        <c:axId val="6276395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627629551"/>
        <c:crosses val="autoZero"/>
        <c:auto val="1"/>
        <c:lblAlgn val="ctr"/>
        <c:lblOffset val="100"/>
        <c:noMultiLvlLbl val="0"/>
      </c:catAx>
      <c:valAx>
        <c:axId val="627629551"/>
        <c:scaling>
          <c:orientation val="minMax"/>
          <c:max val="1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P, ETp, ETr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62763953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7.7105757819876497E-2"/>
          <c:y val="0.78721440608433235"/>
          <c:w val="0.30463241599750523"/>
          <c:h val="0.1991947143764346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361950</xdr:colOff>
      <xdr:row>7</xdr:row>
      <xdr:rowOff>4762</xdr:rowOff>
    </xdr:from>
    <xdr:to>
      <xdr:col>23</xdr:col>
      <xdr:colOff>38100</xdr:colOff>
      <xdr:row>26</xdr:row>
      <xdr:rowOff>95250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19161645-4A2A-4303-9E0F-03D2E154E4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DD61BA-A971-4E22-ACC0-373BBDADEEB2}">
  <dimension ref="A1:AF15"/>
  <sheetViews>
    <sheetView tabSelected="1" workbookViewId="0">
      <selection activeCell="J10" sqref="J10"/>
    </sheetView>
  </sheetViews>
  <sheetFormatPr baseColWidth="10" defaultColWidth="9.140625" defaultRowHeight="15" x14ac:dyDescent="0.25"/>
  <sheetData>
    <row r="1" spans="1:32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U1" t="s">
        <v>0</v>
      </c>
      <c r="V1" t="s">
        <v>1</v>
      </c>
      <c r="W1" t="s">
        <v>2</v>
      </c>
      <c r="X1" t="s">
        <v>3</v>
      </c>
      <c r="Y1" t="s">
        <v>4</v>
      </c>
      <c r="Z1" t="s">
        <v>5</v>
      </c>
      <c r="AA1" t="s">
        <v>6</v>
      </c>
      <c r="AB1" t="s">
        <v>7</v>
      </c>
      <c r="AC1" t="s">
        <v>8</v>
      </c>
      <c r="AD1" t="s">
        <v>9</v>
      </c>
      <c r="AE1" t="s">
        <v>10</v>
      </c>
      <c r="AF1" t="s">
        <v>11</v>
      </c>
    </row>
    <row r="2" spans="1:32" x14ac:dyDescent="0.25">
      <c r="A2" t="s">
        <v>12</v>
      </c>
      <c r="B2" s="1">
        <v>14.635506515380584</v>
      </c>
      <c r="C2" s="1">
        <v>15.283493579934921</v>
      </c>
      <c r="D2" s="1">
        <v>15.525849798911086</v>
      </c>
      <c r="E2" s="1">
        <v>15.452470644130353</v>
      </c>
      <c r="F2" s="1">
        <v>15.60514300318645</v>
      </c>
      <c r="G2" s="1">
        <v>15.10299843199927</v>
      </c>
      <c r="H2" s="1">
        <v>14.909276098857823</v>
      </c>
      <c r="I2" s="1">
        <v>15.010683176077091</v>
      </c>
      <c r="J2" s="1">
        <v>15.024618819420612</v>
      </c>
      <c r="K2" s="1">
        <v>15.226568287299676</v>
      </c>
      <c r="L2" s="1">
        <v>15.373415232378999</v>
      </c>
      <c r="M2" s="1">
        <v>15.083205894217016</v>
      </c>
      <c r="T2">
        <v>0</v>
      </c>
      <c r="U2">
        <v>1</v>
      </c>
      <c r="V2">
        <v>1</v>
      </c>
      <c r="W2">
        <v>1</v>
      </c>
      <c r="X2">
        <v>1</v>
      </c>
      <c r="Y2">
        <v>1</v>
      </c>
      <c r="Z2">
        <v>1</v>
      </c>
      <c r="AA2">
        <v>1</v>
      </c>
      <c r="AB2">
        <v>1</v>
      </c>
      <c r="AC2">
        <v>1</v>
      </c>
      <c r="AD2">
        <v>1</v>
      </c>
      <c r="AE2">
        <v>1</v>
      </c>
      <c r="AF2">
        <v>1</v>
      </c>
    </row>
    <row r="3" spans="1:32" x14ac:dyDescent="0.25">
      <c r="A3" t="s">
        <v>13</v>
      </c>
      <c r="B3" s="1">
        <f>(B2/5)^1.514</f>
        <v>5.0837801155266025</v>
      </c>
      <c r="C3" s="1">
        <f t="shared" ref="C3:M3" si="0">(C2/5)^1.514</f>
        <v>5.4284080852433565</v>
      </c>
      <c r="D3" s="1">
        <f t="shared" si="0"/>
        <v>5.5592634992507888</v>
      </c>
      <c r="E3" s="1">
        <f t="shared" si="0"/>
        <v>5.5195322501938957</v>
      </c>
      <c r="F3" s="1">
        <f t="shared" si="0"/>
        <v>5.6023055454078383</v>
      </c>
      <c r="G3" s="1">
        <f t="shared" si="0"/>
        <v>5.3316430241239434</v>
      </c>
      <c r="H3" s="1">
        <f t="shared" si="0"/>
        <v>5.2284461723758193</v>
      </c>
      <c r="I3" s="1">
        <f t="shared" si="0"/>
        <v>5.2823808244720762</v>
      </c>
      <c r="J3" s="1">
        <f t="shared" si="0"/>
        <v>5.2898073510448782</v>
      </c>
      <c r="K3" s="1">
        <f t="shared" si="0"/>
        <v>5.3978261596635688</v>
      </c>
      <c r="L3" s="1">
        <f t="shared" si="0"/>
        <v>5.4768359780539146</v>
      </c>
      <c r="M3" s="1">
        <f t="shared" si="0"/>
        <v>5.3210680596149027</v>
      </c>
      <c r="O3" t="s">
        <v>14</v>
      </c>
      <c r="P3">
        <f>SUM(B3:M3)</f>
        <v>64.521297064971577</v>
      </c>
      <c r="T3">
        <v>10</v>
      </c>
      <c r="U3">
        <v>0.97</v>
      </c>
      <c r="V3">
        <v>0.98</v>
      </c>
      <c r="W3">
        <v>1</v>
      </c>
      <c r="X3">
        <v>1.03</v>
      </c>
      <c r="Y3">
        <v>1.05</v>
      </c>
      <c r="Z3">
        <v>1.06</v>
      </c>
      <c r="AA3">
        <v>1.05</v>
      </c>
      <c r="AB3">
        <v>1.04</v>
      </c>
      <c r="AC3">
        <v>1.02</v>
      </c>
      <c r="AD3">
        <v>0.99</v>
      </c>
      <c r="AE3">
        <v>0.97</v>
      </c>
      <c r="AF3">
        <v>0.96</v>
      </c>
    </row>
    <row r="4" spans="1:32" x14ac:dyDescent="0.25">
      <c r="A4" t="s">
        <v>15</v>
      </c>
      <c r="B4">
        <v>31</v>
      </c>
      <c r="C4">
        <v>28</v>
      </c>
      <c r="D4">
        <v>31</v>
      </c>
      <c r="E4">
        <v>30</v>
      </c>
      <c r="F4">
        <v>31</v>
      </c>
      <c r="G4">
        <v>30</v>
      </c>
      <c r="H4">
        <v>31</v>
      </c>
      <c r="I4">
        <v>31</v>
      </c>
      <c r="J4">
        <v>30</v>
      </c>
      <c r="K4">
        <v>31</v>
      </c>
      <c r="L4">
        <v>30</v>
      </c>
      <c r="M4">
        <v>31</v>
      </c>
      <c r="O4" t="s">
        <v>16</v>
      </c>
      <c r="P4">
        <f>((0.000000675)*(P3^3))-((0.0000771)*(P3^2))+((0.01792)*P3)+0.49239</f>
        <v>1.5089508758356653</v>
      </c>
      <c r="T4">
        <v>4</v>
      </c>
      <c r="U4" s="2">
        <f>((U2-U3)*($T$4-$T$3)/($T$3-$T$2))+U3</f>
        <v>0.95199999999999996</v>
      </c>
      <c r="V4" s="2">
        <f t="shared" ref="V4:AF4" si="1">((V2-V3)*($T$4-$T$3)/($T$3-$T$2))+V3</f>
        <v>0.96799999999999997</v>
      </c>
      <c r="W4" s="2">
        <f t="shared" si="1"/>
        <v>1</v>
      </c>
      <c r="X4" s="2">
        <f t="shared" si="1"/>
        <v>1.048</v>
      </c>
      <c r="Y4" s="2">
        <f t="shared" si="1"/>
        <v>1.08</v>
      </c>
      <c r="Z4" s="2">
        <f t="shared" si="1"/>
        <v>1.0960000000000001</v>
      </c>
      <c r="AA4" s="2">
        <f t="shared" si="1"/>
        <v>1.08</v>
      </c>
      <c r="AB4" s="2">
        <f t="shared" si="1"/>
        <v>1.0640000000000001</v>
      </c>
      <c r="AC4" s="2">
        <f t="shared" si="1"/>
        <v>1.032</v>
      </c>
      <c r="AD4" s="2">
        <f t="shared" si="1"/>
        <v>0.98399999999999999</v>
      </c>
      <c r="AE4" s="2">
        <f t="shared" si="1"/>
        <v>0.95199999999999996</v>
      </c>
      <c r="AF4" s="2">
        <f t="shared" si="1"/>
        <v>0.93599999999999994</v>
      </c>
    </row>
    <row r="5" spans="1:32" x14ac:dyDescent="0.25">
      <c r="A5" t="s">
        <v>17</v>
      </c>
      <c r="B5" s="1">
        <f>16*(B4/30)*(10*B2/$P$3)^$P$4</f>
        <v>56.898562196659078</v>
      </c>
      <c r="C5" s="1">
        <f t="shared" ref="C5:M5" si="2">16*(C4/30)*(10*C2/$P$3)^$P$4</f>
        <v>54.864112902501716</v>
      </c>
      <c r="D5" s="1">
        <f t="shared" si="2"/>
        <v>62.201705864536606</v>
      </c>
      <c r="E5" s="1">
        <f t="shared" si="2"/>
        <v>59.766422472321409</v>
      </c>
      <c r="F5" s="1">
        <f t="shared" si="2"/>
        <v>62.68168413745385</v>
      </c>
      <c r="G5" s="1">
        <f t="shared" si="2"/>
        <v>57.738594892908594</v>
      </c>
      <c r="H5" s="1">
        <f t="shared" si="2"/>
        <v>58.51221460251692</v>
      </c>
      <c r="I5" s="1">
        <f t="shared" si="2"/>
        <v>59.113780984120716</v>
      </c>
      <c r="J5" s="1">
        <f t="shared" si="2"/>
        <v>57.28704386924624</v>
      </c>
      <c r="K5" s="1">
        <f t="shared" si="2"/>
        <v>60.401345303773915</v>
      </c>
      <c r="L5" s="1">
        <f t="shared" si="2"/>
        <v>59.305635930918207</v>
      </c>
      <c r="M5" s="1">
        <f t="shared" si="2"/>
        <v>59.545270908524117</v>
      </c>
    </row>
    <row r="6" spans="1:32" x14ac:dyDescent="0.25">
      <c r="A6" t="s">
        <v>18</v>
      </c>
      <c r="B6" s="2">
        <v>0.95199999999999996</v>
      </c>
      <c r="C6" s="2">
        <v>0.96799999999999997</v>
      </c>
      <c r="D6" s="2">
        <v>1</v>
      </c>
      <c r="E6" s="2">
        <v>1.048</v>
      </c>
      <c r="F6" s="2">
        <v>1.08</v>
      </c>
      <c r="G6" s="2">
        <v>1.0960000000000001</v>
      </c>
      <c r="H6" s="2">
        <v>1.08</v>
      </c>
      <c r="I6" s="2">
        <v>1.0640000000000001</v>
      </c>
      <c r="J6" s="2">
        <v>1.032</v>
      </c>
      <c r="K6" s="2">
        <v>0.98399999999999999</v>
      </c>
      <c r="L6" s="2">
        <v>0.95199999999999996</v>
      </c>
      <c r="M6" s="2">
        <v>0.93599999999999994</v>
      </c>
    </row>
    <row r="7" spans="1:32" x14ac:dyDescent="0.25">
      <c r="A7" t="s">
        <v>19</v>
      </c>
      <c r="B7" s="2">
        <f>B6*B5</f>
        <v>54.167431211219437</v>
      </c>
      <c r="C7" s="2">
        <f t="shared" ref="C7:M7" si="3">C6*C5</f>
        <v>53.108461289621658</v>
      </c>
      <c r="D7" s="2">
        <f t="shared" si="3"/>
        <v>62.201705864536606</v>
      </c>
      <c r="E7" s="2">
        <f t="shared" si="3"/>
        <v>62.63521075099284</v>
      </c>
      <c r="F7" s="2">
        <f t="shared" si="3"/>
        <v>67.69621886845016</v>
      </c>
      <c r="G7" s="2">
        <f t="shared" si="3"/>
        <v>63.281500002627823</v>
      </c>
      <c r="H7" s="2">
        <f t="shared" si="3"/>
        <v>63.193191770718279</v>
      </c>
      <c r="I7" s="2">
        <f t="shared" si="3"/>
        <v>62.897062967104446</v>
      </c>
      <c r="J7" s="2">
        <f t="shared" si="3"/>
        <v>59.120229273062122</v>
      </c>
      <c r="K7" s="2">
        <f t="shared" si="3"/>
        <v>59.434923778913529</v>
      </c>
      <c r="L7" s="2">
        <f t="shared" si="3"/>
        <v>56.458965406234128</v>
      </c>
      <c r="M7" s="2">
        <f t="shared" si="3"/>
        <v>55.734373570378573</v>
      </c>
    </row>
    <row r="9" spans="1:32" x14ac:dyDescent="0.25">
      <c r="A9" t="s">
        <v>20</v>
      </c>
      <c r="B9" s="2">
        <v>21.080952380952382</v>
      </c>
      <c r="C9" s="2">
        <v>43.823809523809516</v>
      </c>
      <c r="D9" s="2">
        <v>82.519047619047598</v>
      </c>
      <c r="E9" s="2">
        <v>109.32380952380952</v>
      </c>
      <c r="F9" s="2">
        <v>109.57142857142856</v>
      </c>
      <c r="G9" s="2">
        <v>61.909523809523797</v>
      </c>
      <c r="H9" s="2">
        <v>43.523809523809533</v>
      </c>
      <c r="I9" s="2">
        <v>40.771428571428572</v>
      </c>
      <c r="J9" s="2">
        <v>41.942857142857143</v>
      </c>
      <c r="K9" s="2">
        <v>92.094999999999985</v>
      </c>
      <c r="L9" s="2">
        <v>97.14761904761906</v>
      </c>
      <c r="M9" s="2">
        <v>54.37619047619048</v>
      </c>
    </row>
    <row r="11" spans="1:32" x14ac:dyDescent="0.25">
      <c r="A11" t="s">
        <v>21</v>
      </c>
      <c r="B11" s="2">
        <f>B9-B7</f>
        <v>-33.086478830267055</v>
      </c>
      <c r="C11" s="2">
        <f t="shared" ref="C11:M11" si="4">C9-C7</f>
        <v>-9.2846517658121428</v>
      </c>
      <c r="D11" s="2">
        <f t="shared" si="4"/>
        <v>20.317341754510991</v>
      </c>
      <c r="E11" s="2">
        <f t="shared" si="4"/>
        <v>46.688598772816675</v>
      </c>
      <c r="F11" s="2">
        <f t="shared" si="4"/>
        <v>41.875209702978395</v>
      </c>
      <c r="G11" s="2">
        <f t="shared" si="4"/>
        <v>-1.3719761931040253</v>
      </c>
      <c r="H11" s="2">
        <f t="shared" si="4"/>
        <v>-19.669382246908746</v>
      </c>
      <c r="I11" s="2">
        <f t="shared" si="4"/>
        <v>-22.125634395675874</v>
      </c>
      <c r="J11" s="2">
        <f t="shared" si="4"/>
        <v>-17.177372130204979</v>
      </c>
      <c r="K11" s="2">
        <f t="shared" si="4"/>
        <v>32.660076221086456</v>
      </c>
      <c r="L11" s="2">
        <f t="shared" si="4"/>
        <v>40.688653641384931</v>
      </c>
      <c r="M11" s="2">
        <f t="shared" si="4"/>
        <v>-1.3581830941880924</v>
      </c>
    </row>
    <row r="12" spans="1:32" x14ac:dyDescent="0.25">
      <c r="A12" t="s">
        <v>22</v>
      </c>
      <c r="B12">
        <f>IF(B11&lt;0,B11-B14,B7)</f>
        <v>-60.87623968347178</v>
      </c>
      <c r="C12">
        <f t="shared" ref="C12:M12" si="5">IF(C11&lt;0,C11-C14,C7)</f>
        <v>-3.0016241314050376</v>
      </c>
      <c r="D12">
        <f t="shared" si="5"/>
        <v>62.201705864536606</v>
      </c>
      <c r="E12">
        <f t="shared" si="5"/>
        <v>62.63521075099284</v>
      </c>
      <c r="F12">
        <f t="shared" si="5"/>
        <v>67.69621886845016</v>
      </c>
      <c r="G12">
        <f t="shared" si="5"/>
        <v>-9.3686989913877028E-3</v>
      </c>
      <c r="H12">
        <f t="shared" si="5"/>
        <v>-2.0568967697772891</v>
      </c>
      <c r="I12">
        <f t="shared" si="5"/>
        <v>-6.0430971328726599</v>
      </c>
      <c r="J12">
        <f t="shared" si="5"/>
        <v>-6.9274995103556236</v>
      </c>
      <c r="K12">
        <f t="shared" si="5"/>
        <v>59.434923778913529</v>
      </c>
      <c r="L12">
        <f t="shared" si="5"/>
        <v>56.458965406234128</v>
      </c>
      <c r="M12">
        <f t="shared" si="5"/>
        <v>-9.1816915211495598E-3</v>
      </c>
    </row>
    <row r="13" spans="1:32" x14ac:dyDescent="0.25">
      <c r="A13" t="s">
        <v>23</v>
      </c>
      <c r="B13" s="1">
        <f>MIN((M13*(EXP(-(B7-B9)/100))),100)</f>
        <v>70.861237744128331</v>
      </c>
      <c r="C13" s="1">
        <f>MIN((B13*(EXP(-(C7-C9)/100))),100)</f>
        <v>64.578210109721226</v>
      </c>
      <c r="D13" s="1">
        <f t="shared" ref="D13:K13" si="6">MIN((C13*(EXP(-(D7-D9)/100))),100)</f>
        <v>79.126708023834425</v>
      </c>
      <c r="E13" s="1">
        <f t="shared" si="6"/>
        <v>100</v>
      </c>
      <c r="F13" s="1">
        <f t="shared" si="6"/>
        <v>100</v>
      </c>
      <c r="G13" s="1">
        <f t="shared" si="6"/>
        <v>98.637392505887362</v>
      </c>
      <c r="H13" s="1">
        <f t="shared" si="6"/>
        <v>81.024907028755905</v>
      </c>
      <c r="I13" s="1">
        <f t="shared" si="6"/>
        <v>64.942369765952691</v>
      </c>
      <c r="J13" s="1">
        <f t="shared" si="6"/>
        <v>54.692497146103335</v>
      </c>
      <c r="K13" s="1">
        <f t="shared" si="6"/>
        <v>75.817360634358295</v>
      </c>
      <c r="L13" s="3">
        <v>100</v>
      </c>
      <c r="M13" s="1">
        <f>MIN((L13*EXP(-(M7-M9)/100)),100)</f>
        <v>98.650998597333057</v>
      </c>
    </row>
    <row r="14" spans="1:32" x14ac:dyDescent="0.25">
      <c r="A14" t="s">
        <v>24</v>
      </c>
      <c r="B14" s="2">
        <f>M13-B13</f>
        <v>27.789760853204726</v>
      </c>
      <c r="C14" s="2">
        <f>C13-B13</f>
        <v>-6.2830276344071052</v>
      </c>
      <c r="D14" s="2">
        <f t="shared" ref="D14:M14" si="7">D13-C13</f>
        <v>14.548497914113199</v>
      </c>
      <c r="E14" s="2">
        <f t="shared" si="7"/>
        <v>20.873291976165575</v>
      </c>
      <c r="F14" s="2">
        <f t="shared" si="7"/>
        <v>0</v>
      </c>
      <c r="G14" s="2">
        <f t="shared" si="7"/>
        <v>-1.3626074941126376</v>
      </c>
      <c r="H14" s="2">
        <f t="shared" si="7"/>
        <v>-17.612485477131457</v>
      </c>
      <c r="I14" s="2">
        <f t="shared" si="7"/>
        <v>-16.082537262803214</v>
      </c>
      <c r="J14" s="2">
        <f t="shared" si="7"/>
        <v>-10.249872619849356</v>
      </c>
      <c r="K14" s="2">
        <f t="shared" si="7"/>
        <v>21.12486348825496</v>
      </c>
      <c r="L14" s="2">
        <f t="shared" si="7"/>
        <v>24.182639365641705</v>
      </c>
      <c r="M14" s="2">
        <f t="shared" si="7"/>
        <v>-1.3490014026669428</v>
      </c>
    </row>
    <row r="15" spans="1:32" x14ac:dyDescent="0.25">
      <c r="A15" t="s">
        <v>25</v>
      </c>
      <c r="B15" s="2">
        <f>IF(B11&gt;0,B7,B9+ABS(B14))</f>
        <v>48.870713234157108</v>
      </c>
      <c r="C15" s="2">
        <f t="shared" ref="C15:M15" si="8">IF(C11&gt;0,C7,C9+ABS(C14))</f>
        <v>50.106837158216621</v>
      </c>
      <c r="D15" s="2">
        <f t="shared" si="8"/>
        <v>62.201705864536606</v>
      </c>
      <c r="E15" s="2">
        <f t="shared" si="8"/>
        <v>62.63521075099284</v>
      </c>
      <c r="F15" s="2">
        <f t="shared" si="8"/>
        <v>67.69621886845016</v>
      </c>
      <c r="G15" s="2">
        <f t="shared" si="8"/>
        <v>63.272131303636435</v>
      </c>
      <c r="H15" s="2">
        <f t="shared" si="8"/>
        <v>61.13629500094099</v>
      </c>
      <c r="I15" s="2">
        <f t="shared" si="8"/>
        <v>56.853965834231786</v>
      </c>
      <c r="J15" s="2">
        <f t="shared" si="8"/>
        <v>52.192729762706499</v>
      </c>
      <c r="K15" s="2">
        <f t="shared" si="8"/>
        <v>59.434923778913529</v>
      </c>
      <c r="L15" s="2">
        <f t="shared" si="8"/>
        <v>56.458965406234128</v>
      </c>
      <c r="M15" s="2">
        <f t="shared" si="8"/>
        <v>55.725191878857423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Normal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Hernan</dc:creator>
  <cp:lastModifiedBy>Hernan</cp:lastModifiedBy>
  <dcterms:created xsi:type="dcterms:W3CDTF">2022-09-26T01:41:29Z</dcterms:created>
  <dcterms:modified xsi:type="dcterms:W3CDTF">2023-01-06T15:51:15Z</dcterms:modified>
</cp:coreProperties>
</file>